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Custos Canil" sheetId="1" r:id="rId1"/>
  </sheets>
  <calcPr calcId="124519"/>
</workbook>
</file>

<file path=xl/calcChain.xml><?xml version="1.0" encoding="utf-8"?>
<calcChain xmlns="http://schemas.openxmlformats.org/spreadsheetml/2006/main">
  <c r="C10" i="1"/>
  <c r="C13"/>
  <c r="B29"/>
  <c r="C28"/>
  <c r="C27"/>
  <c r="B17"/>
  <c r="C16"/>
  <c r="C21"/>
  <c r="C22"/>
  <c r="C23"/>
  <c r="C24"/>
  <c r="C25"/>
  <c r="C26"/>
  <c r="C20"/>
  <c r="C15"/>
  <c r="C14"/>
  <c r="C12"/>
  <c r="C11"/>
  <c r="C29" l="1"/>
  <c r="B31" s="1"/>
  <c r="C17"/>
  <c r="C31" s="1"/>
  <c r="B49" l="1"/>
  <c r="B34"/>
  <c r="B46" s="1"/>
  <c r="B50" s="1"/>
  <c r="B51" s="1"/>
  <c r="B53" s="1"/>
</calcChain>
</file>

<file path=xl/sharedStrings.xml><?xml version="1.0" encoding="utf-8"?>
<sst xmlns="http://schemas.openxmlformats.org/spreadsheetml/2006/main" count="53" uniqueCount="50">
  <si>
    <t>Aquisição</t>
  </si>
  <si>
    <t>Mensal</t>
  </si>
  <si>
    <t>Total</t>
  </si>
  <si>
    <t>Espectativa de Vida</t>
  </si>
  <si>
    <t>Quantidade de Fêmeas</t>
  </si>
  <si>
    <t>Quantidade de Machos</t>
  </si>
  <si>
    <t>Consultas por ano</t>
  </si>
  <si>
    <t>Consulta veterinária</t>
  </si>
  <si>
    <t>Valor Unitário</t>
  </si>
  <si>
    <t>Banhos (por mês)</t>
  </si>
  <si>
    <t>Vacina</t>
  </si>
  <si>
    <t>Custo Direto</t>
  </si>
  <si>
    <t>Sub total</t>
  </si>
  <si>
    <t>Custos Indiretos</t>
  </si>
  <si>
    <t>Funcionário</t>
  </si>
  <si>
    <t>Material de Limpeza</t>
  </si>
  <si>
    <t>Água</t>
  </si>
  <si>
    <t>Luz</t>
  </si>
  <si>
    <t>Telefone</t>
  </si>
  <si>
    <t>Publicidade</t>
  </si>
  <si>
    <t>Extras</t>
  </si>
  <si>
    <t>Custo Mensal Rateado</t>
  </si>
  <si>
    <t>Sub Total</t>
  </si>
  <si>
    <t>Total por Animal</t>
  </si>
  <si>
    <t>Total de Ninhadas por Fêmeas</t>
  </si>
  <si>
    <t>Custo por Ninhada</t>
  </si>
  <si>
    <t>Custo de Ração (por mês)</t>
  </si>
  <si>
    <t>Medicamentos (por ano)</t>
  </si>
  <si>
    <t>Extras (por ano)</t>
  </si>
  <si>
    <t>Ultrassom</t>
  </si>
  <si>
    <t>RaioX</t>
  </si>
  <si>
    <t>Inseminação</t>
  </si>
  <si>
    <t>Cesária</t>
  </si>
  <si>
    <t>Ração</t>
  </si>
  <si>
    <t>Vermifugo</t>
  </si>
  <si>
    <t>Vacinas</t>
  </si>
  <si>
    <t>Média de Filhotes</t>
  </si>
  <si>
    <t>Variáveis Gerais</t>
  </si>
  <si>
    <t>Gasto com a ninhada</t>
  </si>
  <si>
    <t>Pedigree</t>
  </si>
  <si>
    <t>Padreamento (custo do macho)</t>
  </si>
  <si>
    <t>Padreamento Externo</t>
  </si>
  <si>
    <t>Custo Fêmea</t>
  </si>
  <si>
    <t>Custo Total</t>
  </si>
  <si>
    <t>Custo por Filhote</t>
  </si>
  <si>
    <t>Handler</t>
  </si>
  <si>
    <t>Exposições</t>
  </si>
  <si>
    <t>Lucro Desejado</t>
  </si>
  <si>
    <t>Valor a ser cobrado por filhote</t>
  </si>
  <si>
    <t>Valor do Filhote</t>
  </si>
</sst>
</file>

<file path=xl/styles.xml><?xml version="1.0" encoding="utf-8"?>
<styleSheet xmlns="http://schemas.openxmlformats.org/spreadsheetml/2006/main">
  <numFmts count="1">
    <numFmt numFmtId="164" formatCode="&quot;R$&quot;\ #,##0.00"/>
  </numFmts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0" fontId="0" fillId="5" borderId="0" xfId="0" applyFill="1"/>
    <xf numFmtId="164" fontId="0" fillId="5" borderId="0" xfId="0" applyNumberFormat="1" applyFill="1"/>
    <xf numFmtId="0" fontId="2" fillId="7" borderId="0" xfId="0" applyFont="1" applyFill="1"/>
    <xf numFmtId="164" fontId="2" fillId="7" borderId="0" xfId="0" applyNumberFormat="1" applyFont="1" applyFill="1"/>
    <xf numFmtId="0" fontId="0" fillId="8" borderId="0" xfId="0" applyFill="1"/>
    <xf numFmtId="164" fontId="0" fillId="8" borderId="0" xfId="0" applyNumberFormat="1" applyFill="1"/>
    <xf numFmtId="0" fontId="0" fillId="10" borderId="0" xfId="0" applyFill="1"/>
    <xf numFmtId="164" fontId="0" fillId="10" borderId="0" xfId="0" applyNumberFormat="1" applyFill="1"/>
    <xf numFmtId="0" fontId="2" fillId="9" borderId="0" xfId="0" applyFont="1" applyFill="1"/>
    <xf numFmtId="164" fontId="2" fillId="9" borderId="0" xfId="0" applyNumberFormat="1" applyFont="1" applyFill="1"/>
    <xf numFmtId="164" fontId="0" fillId="4" borderId="0" xfId="0" applyNumberFormat="1" applyFill="1" applyAlignment="1">
      <alignment horizontal="right"/>
    </xf>
    <xf numFmtId="0" fontId="0" fillId="6" borderId="0" xfId="0" applyFill="1"/>
    <xf numFmtId="0" fontId="0" fillId="6" borderId="0" xfId="0" applyNumberFormat="1" applyFill="1"/>
    <xf numFmtId="164" fontId="0" fillId="6" borderId="0" xfId="0" applyNumberFormat="1" applyFill="1"/>
    <xf numFmtId="0" fontId="0" fillId="13" borderId="0" xfId="0" applyFill="1"/>
    <xf numFmtId="164" fontId="0" fillId="13" borderId="0" xfId="0" applyNumberFormat="1" applyFill="1"/>
    <xf numFmtId="0" fontId="1" fillId="12" borderId="0" xfId="0" applyFont="1" applyFill="1"/>
    <xf numFmtId="164" fontId="1" fillId="12" borderId="0" xfId="0" applyNumberFormat="1" applyFont="1" applyFill="1"/>
    <xf numFmtId="0" fontId="0" fillId="14" borderId="0" xfId="0" applyFill="1"/>
    <xf numFmtId="164" fontId="0" fillId="14" borderId="0" xfId="0" applyNumberFormat="1" applyFill="1"/>
    <xf numFmtId="0" fontId="3" fillId="11" borderId="0" xfId="0" applyFont="1" applyFill="1"/>
    <xf numFmtId="164" fontId="3" fillId="11" borderId="0" xfId="0" applyNumberFormat="1" applyFont="1" applyFill="1"/>
    <xf numFmtId="0" fontId="1" fillId="16" borderId="0" xfId="0" applyFont="1" applyFill="1"/>
    <xf numFmtId="164" fontId="1" fillId="16" borderId="0" xfId="0" applyNumberFormat="1" applyFont="1" applyFill="1"/>
    <xf numFmtId="0" fontId="2" fillId="15" borderId="0" xfId="0" applyFont="1" applyFill="1"/>
    <xf numFmtId="164" fontId="2" fillId="15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abSelected="1" topLeftCell="A13" workbookViewId="0">
      <selection activeCell="C26" sqref="C26"/>
    </sheetView>
  </sheetViews>
  <sheetFormatPr defaultRowHeight="15"/>
  <cols>
    <col min="1" max="1" width="29.85546875" customWidth="1"/>
    <col min="2" max="2" width="18.28515625" style="1" customWidth="1"/>
    <col min="3" max="3" width="20.85546875" style="1" bestFit="1" customWidth="1"/>
    <col min="4" max="4" width="17.7109375" customWidth="1"/>
  </cols>
  <sheetData>
    <row r="1" spans="1:3" s="2" customFormat="1">
      <c r="A1" s="2" t="s">
        <v>37</v>
      </c>
      <c r="B1" s="3"/>
      <c r="C1" s="3"/>
    </row>
    <row r="2" spans="1:3" s="18" customFormat="1">
      <c r="A2" s="18" t="s">
        <v>3</v>
      </c>
      <c r="B2" s="19">
        <v>12</v>
      </c>
      <c r="C2" s="20"/>
    </row>
    <row r="3" spans="1:3" s="18" customFormat="1">
      <c r="A3" s="18" t="s">
        <v>5</v>
      </c>
      <c r="B3" s="19">
        <v>1</v>
      </c>
      <c r="C3" s="20"/>
    </row>
    <row r="4" spans="1:3" s="18" customFormat="1">
      <c r="A4" s="18" t="s">
        <v>4</v>
      </c>
      <c r="B4" s="19">
        <v>4</v>
      </c>
      <c r="C4" s="20"/>
    </row>
    <row r="5" spans="1:3" s="18" customFormat="1">
      <c r="A5" s="18" t="s">
        <v>6</v>
      </c>
      <c r="B5" s="19">
        <v>1</v>
      </c>
      <c r="C5" s="20"/>
    </row>
    <row r="6" spans="1:3" s="18" customFormat="1">
      <c r="A6" s="18" t="s">
        <v>24</v>
      </c>
      <c r="B6" s="19">
        <v>6</v>
      </c>
      <c r="C6" s="20"/>
    </row>
    <row r="7" spans="1:3" s="18" customFormat="1">
      <c r="A7" s="18" t="s">
        <v>36</v>
      </c>
      <c r="B7" s="19">
        <v>5</v>
      </c>
      <c r="C7" s="20"/>
    </row>
    <row r="9" spans="1:3" s="6" customFormat="1">
      <c r="A9" s="6" t="s">
        <v>11</v>
      </c>
      <c r="B9" s="17" t="s">
        <v>8</v>
      </c>
      <c r="C9" s="17" t="s">
        <v>2</v>
      </c>
    </row>
    <row r="10" spans="1:3" s="7" customFormat="1">
      <c r="A10" s="7" t="s">
        <v>0</v>
      </c>
      <c r="B10" s="8"/>
      <c r="C10" s="8">
        <f>B10</f>
        <v>0</v>
      </c>
    </row>
    <row r="11" spans="1:3" s="7" customFormat="1">
      <c r="A11" s="7" t="s">
        <v>26</v>
      </c>
      <c r="B11" s="8">
        <v>150</v>
      </c>
      <c r="C11" s="8">
        <f>B11*12*B2</f>
        <v>21600</v>
      </c>
    </row>
    <row r="12" spans="1:3" s="7" customFormat="1">
      <c r="A12" s="7" t="s">
        <v>9</v>
      </c>
      <c r="B12" s="8">
        <v>45</v>
      </c>
      <c r="C12" s="8">
        <f>B12*12*B2</f>
        <v>6480</v>
      </c>
    </row>
    <row r="13" spans="1:3" s="7" customFormat="1">
      <c r="A13" s="7" t="s">
        <v>7</v>
      </c>
      <c r="B13" s="8">
        <v>80</v>
      </c>
      <c r="C13" s="8">
        <f>B13*B5*B2</f>
        <v>960</v>
      </c>
    </row>
    <row r="14" spans="1:3" s="7" customFormat="1">
      <c r="A14" s="7" t="s">
        <v>10</v>
      </c>
      <c r="B14" s="8">
        <v>40</v>
      </c>
      <c r="C14" s="8">
        <f>(B2+2)*B14</f>
        <v>560</v>
      </c>
    </row>
    <row r="15" spans="1:3" s="7" customFormat="1">
      <c r="A15" s="7" t="s">
        <v>27</v>
      </c>
      <c r="B15" s="8">
        <v>200</v>
      </c>
      <c r="C15" s="8">
        <f>B15*B2</f>
        <v>2400</v>
      </c>
    </row>
    <row r="16" spans="1:3" s="7" customFormat="1">
      <c r="A16" s="7" t="s">
        <v>28</v>
      </c>
      <c r="B16" s="8">
        <v>0</v>
      </c>
      <c r="C16" s="8">
        <f>B16*B3</f>
        <v>0</v>
      </c>
    </row>
    <row r="17" spans="1:3" s="9" customFormat="1">
      <c r="A17" s="9" t="s">
        <v>12</v>
      </c>
      <c r="B17" s="10">
        <f>SUM(B11:B14)+((B15+B16)/12)</f>
        <v>331.66666666666669</v>
      </c>
      <c r="C17" s="10">
        <f>SUM(C10:C16)</f>
        <v>32000</v>
      </c>
    </row>
    <row r="19" spans="1:3" s="13" customFormat="1">
      <c r="A19" s="13" t="s">
        <v>13</v>
      </c>
      <c r="B19" s="14" t="s">
        <v>1</v>
      </c>
      <c r="C19" s="14" t="s">
        <v>21</v>
      </c>
    </row>
    <row r="20" spans="1:3" s="21" customFormat="1">
      <c r="A20" s="21" t="s">
        <v>14</v>
      </c>
      <c r="B20" s="22">
        <v>0</v>
      </c>
      <c r="C20" s="22">
        <f>B20/(B$3+B$4)</f>
        <v>0</v>
      </c>
    </row>
    <row r="21" spans="1:3" s="21" customFormat="1">
      <c r="A21" s="21" t="s">
        <v>15</v>
      </c>
      <c r="B21" s="22">
        <v>0</v>
      </c>
      <c r="C21" s="22">
        <f t="shared" ref="C21:C28" si="0">B21/(B$3+B$4)</f>
        <v>0</v>
      </c>
    </row>
    <row r="22" spans="1:3" s="21" customFormat="1">
      <c r="A22" s="21" t="s">
        <v>16</v>
      </c>
      <c r="B22" s="22">
        <v>0</v>
      </c>
      <c r="C22" s="22">
        <f t="shared" si="0"/>
        <v>0</v>
      </c>
    </row>
    <row r="23" spans="1:3" s="21" customFormat="1">
      <c r="A23" s="21" t="s">
        <v>17</v>
      </c>
      <c r="B23" s="22">
        <v>0</v>
      </c>
      <c r="C23" s="22">
        <f t="shared" si="0"/>
        <v>0</v>
      </c>
    </row>
    <row r="24" spans="1:3" s="21" customFormat="1">
      <c r="A24" s="21" t="s">
        <v>18</v>
      </c>
      <c r="B24" s="22">
        <v>0</v>
      </c>
      <c r="C24" s="22">
        <f t="shared" si="0"/>
        <v>0</v>
      </c>
    </row>
    <row r="25" spans="1:3" s="21" customFormat="1">
      <c r="A25" s="21" t="s">
        <v>19</v>
      </c>
      <c r="B25" s="22">
        <v>0</v>
      </c>
      <c r="C25" s="22">
        <f t="shared" si="0"/>
        <v>0</v>
      </c>
    </row>
    <row r="26" spans="1:3" s="21" customFormat="1">
      <c r="A26" s="21" t="s">
        <v>20</v>
      </c>
      <c r="B26" s="22">
        <v>0</v>
      </c>
      <c r="C26" s="22">
        <f t="shared" si="0"/>
        <v>0</v>
      </c>
    </row>
    <row r="27" spans="1:3" s="21" customFormat="1">
      <c r="A27" s="21" t="s">
        <v>45</v>
      </c>
      <c r="B27" s="22">
        <v>0</v>
      </c>
      <c r="C27" s="22">
        <f t="shared" si="0"/>
        <v>0</v>
      </c>
    </row>
    <row r="28" spans="1:3" s="21" customFormat="1">
      <c r="A28" s="21" t="s">
        <v>46</v>
      </c>
      <c r="B28" s="22">
        <v>0</v>
      </c>
      <c r="C28" s="22">
        <f t="shared" si="0"/>
        <v>0</v>
      </c>
    </row>
    <row r="29" spans="1:3" s="15" customFormat="1">
      <c r="A29" s="15" t="s">
        <v>22</v>
      </c>
      <c r="B29" s="16">
        <f>SUM(B20:B28)</f>
        <v>0</v>
      </c>
      <c r="C29" s="16">
        <f>SUM(C20:C28)</f>
        <v>0</v>
      </c>
    </row>
    <row r="31" spans="1:3" s="23" customFormat="1">
      <c r="A31" s="23" t="s">
        <v>23</v>
      </c>
      <c r="B31" s="24">
        <f>B17+C29</f>
        <v>331.66666666666669</v>
      </c>
      <c r="C31" s="24">
        <f>C17+(B29*12*B2)</f>
        <v>32000</v>
      </c>
    </row>
    <row r="33" spans="1:3" s="4" customFormat="1">
      <c r="A33" s="4" t="s">
        <v>25</v>
      </c>
      <c r="B33" s="5" t="s">
        <v>38</v>
      </c>
      <c r="C33" s="5"/>
    </row>
    <row r="34" spans="1:3" s="25" customFormat="1">
      <c r="A34" s="25" t="s">
        <v>40</v>
      </c>
      <c r="B34" s="26">
        <f>((B3/B4)*(C31))/B6</f>
        <v>1333.3333333333333</v>
      </c>
      <c r="C34" s="26"/>
    </row>
    <row r="35" spans="1:3" s="25" customFormat="1">
      <c r="A35" s="25" t="s">
        <v>41</v>
      </c>
      <c r="B35" s="26"/>
      <c r="C35" s="26"/>
    </row>
    <row r="36" spans="1:3" s="25" customFormat="1">
      <c r="A36" s="25" t="s">
        <v>31</v>
      </c>
      <c r="B36" s="26"/>
      <c r="C36" s="26"/>
    </row>
    <row r="37" spans="1:3" s="25" customFormat="1">
      <c r="A37" s="25" t="s">
        <v>29</v>
      </c>
      <c r="B37" s="26"/>
      <c r="C37" s="26"/>
    </row>
    <row r="38" spans="1:3" s="25" customFormat="1">
      <c r="A38" s="25" t="s">
        <v>30</v>
      </c>
      <c r="B38" s="26"/>
      <c r="C38" s="26"/>
    </row>
    <row r="39" spans="1:3" s="25" customFormat="1">
      <c r="A39" s="25" t="s">
        <v>32</v>
      </c>
      <c r="B39" s="26"/>
      <c r="C39" s="26"/>
    </row>
    <row r="40" spans="1:3" s="25" customFormat="1">
      <c r="A40" s="25" t="s">
        <v>33</v>
      </c>
      <c r="B40" s="26">
        <v>150</v>
      </c>
      <c r="C40" s="26"/>
    </row>
    <row r="41" spans="1:3" s="25" customFormat="1">
      <c r="A41" s="25" t="s">
        <v>34</v>
      </c>
      <c r="B41" s="26">
        <v>50</v>
      </c>
      <c r="C41" s="26"/>
    </row>
    <row r="42" spans="1:3" s="25" customFormat="1">
      <c r="A42" s="25" t="s">
        <v>35</v>
      </c>
      <c r="B42" s="26">
        <v>200</v>
      </c>
      <c r="C42" s="26"/>
    </row>
    <row r="43" spans="1:3" s="25" customFormat="1">
      <c r="A43" s="25" t="s">
        <v>39</v>
      </c>
      <c r="B43" s="26"/>
      <c r="C43" s="26"/>
    </row>
    <row r="44" spans="1:3" s="25" customFormat="1">
      <c r="A44" s="25" t="s">
        <v>19</v>
      </c>
      <c r="B44" s="26">
        <v>400</v>
      </c>
      <c r="C44" s="26"/>
    </row>
    <row r="45" spans="1:3" s="25" customFormat="1">
      <c r="A45" s="25" t="s">
        <v>20</v>
      </c>
      <c r="B45" s="26"/>
      <c r="C45" s="26"/>
    </row>
    <row r="46" spans="1:3" s="31" customFormat="1">
      <c r="A46" s="31" t="s">
        <v>2</v>
      </c>
      <c r="B46" s="32">
        <f>SUM(B34:B45)</f>
        <v>2133.333333333333</v>
      </c>
      <c r="C46" s="32"/>
    </row>
    <row r="48" spans="1:3" s="27" customFormat="1">
      <c r="A48" s="27" t="s">
        <v>49</v>
      </c>
      <c r="B48" s="28"/>
      <c r="C48" s="28"/>
    </row>
    <row r="49" spans="1:3" s="11" customFormat="1">
      <c r="A49" s="11" t="s">
        <v>42</v>
      </c>
      <c r="B49" s="12">
        <f>C31/B6</f>
        <v>5333.333333333333</v>
      </c>
      <c r="C49" s="12"/>
    </row>
    <row r="50" spans="1:3" s="11" customFormat="1">
      <c r="A50" s="11" t="s">
        <v>43</v>
      </c>
      <c r="B50" s="12">
        <f>B46+B49</f>
        <v>7466.6666666666661</v>
      </c>
      <c r="C50" s="12"/>
    </row>
    <row r="51" spans="1:3" s="11" customFormat="1">
      <c r="A51" s="11" t="s">
        <v>44</v>
      </c>
      <c r="B51" s="12">
        <f>B50/B7</f>
        <v>1493.3333333333333</v>
      </c>
      <c r="C51" s="12"/>
    </row>
    <row r="52" spans="1:3" s="11" customFormat="1">
      <c r="A52" s="11" t="s">
        <v>47</v>
      </c>
      <c r="B52" s="12">
        <v>0</v>
      </c>
      <c r="C52" s="12"/>
    </row>
    <row r="53" spans="1:3" s="29" customFormat="1">
      <c r="A53" s="29" t="s">
        <v>48</v>
      </c>
      <c r="B53" s="30">
        <f>B52+B51</f>
        <v>1493.3333333333333</v>
      </c>
      <c r="C53" s="30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Custos Canil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Antunes</dc:creator>
  <cp:lastModifiedBy>Eduardo Antunes</cp:lastModifiedBy>
  <dcterms:created xsi:type="dcterms:W3CDTF">2014-02-14T21:37:52Z</dcterms:created>
  <dcterms:modified xsi:type="dcterms:W3CDTF">2014-02-15T01:47:55Z</dcterms:modified>
</cp:coreProperties>
</file>